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ownloads\MILENIUM 2024\"/>
    </mc:Choice>
  </mc:AlternateContent>
  <xr:revisionPtr revIDLastSave="0" documentId="13_ncr:1_{5EF2B0B5-612A-45F3-A001-C892F8CB8B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Print_Area" localSheetId="0">Hoja1!$A$2:$M$61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1" l="1"/>
  <c r="B44" i="1"/>
  <c r="B45" i="1"/>
  <c r="B46" i="1"/>
  <c r="E35" i="1" l="1"/>
  <c r="C43" i="1"/>
  <c r="C44" i="1"/>
  <c r="C45" i="1"/>
  <c r="C46" i="1"/>
  <c r="E46" i="1"/>
  <c r="D46" i="1"/>
  <c r="E45" i="1"/>
  <c r="D45" i="1"/>
  <c r="E44" i="1"/>
  <c r="D44" i="1"/>
  <c r="E43" i="1"/>
  <c r="D43" i="1"/>
  <c r="E20" i="1"/>
  <c r="E21" i="1"/>
  <c r="E22" i="1"/>
  <c r="E23" i="1"/>
  <c r="D20" i="1"/>
  <c r="D21" i="1"/>
  <c r="D22" i="1"/>
  <c r="D23" i="1"/>
  <c r="C20" i="1"/>
  <c r="C21" i="1"/>
  <c r="C22" i="1"/>
  <c r="C23" i="1"/>
  <c r="B20" i="1"/>
  <c r="B21" i="1"/>
  <c r="B22" i="1"/>
  <c r="B23" i="1"/>
  <c r="K22" i="1" l="1"/>
  <c r="M22" i="1" s="1"/>
  <c r="K21" i="1"/>
  <c r="M21" i="1" s="1"/>
  <c r="K20" i="1"/>
  <c r="M20" i="1" s="1"/>
  <c r="K23" i="1"/>
  <c r="M23" i="1" s="1"/>
  <c r="K43" i="1"/>
  <c r="M43" i="1" s="1"/>
  <c r="K45" i="1"/>
  <c r="M45" i="1" s="1"/>
  <c r="K46" i="1"/>
  <c r="M46" i="1" s="1"/>
  <c r="K44" i="1"/>
  <c r="M44" i="1" s="1"/>
  <c r="E37" i="1" l="1"/>
  <c r="E38" i="1"/>
  <c r="E39" i="1"/>
  <c r="E40" i="1"/>
  <c r="E41" i="1"/>
  <c r="E42" i="1"/>
  <c r="E47" i="1"/>
  <c r="E48" i="1"/>
  <c r="E49" i="1"/>
  <c r="E50" i="1"/>
  <c r="E51" i="1"/>
  <c r="E52" i="1"/>
  <c r="E36" i="1"/>
  <c r="B14" i="1"/>
  <c r="B15" i="1"/>
  <c r="B16" i="1"/>
  <c r="B17" i="1"/>
  <c r="B18" i="1"/>
  <c r="B19" i="1"/>
  <c r="B24" i="1"/>
  <c r="B25" i="1"/>
  <c r="B26" i="1"/>
  <c r="B27" i="1"/>
  <c r="B28" i="1"/>
  <c r="B29" i="1"/>
  <c r="B13" i="1"/>
  <c r="D37" i="1" l="1"/>
  <c r="D38" i="1"/>
  <c r="D39" i="1"/>
  <c r="D40" i="1"/>
  <c r="D41" i="1"/>
  <c r="D42" i="1"/>
  <c r="D47" i="1"/>
  <c r="D48" i="1"/>
  <c r="D49" i="1"/>
  <c r="D50" i="1"/>
  <c r="D51" i="1"/>
  <c r="D52" i="1"/>
  <c r="D36" i="1"/>
  <c r="K35" i="1"/>
  <c r="M35" i="1" s="1"/>
  <c r="K12" i="1"/>
  <c r="M12" i="1" s="1"/>
  <c r="D14" i="1"/>
  <c r="D15" i="1"/>
  <c r="D16" i="1"/>
  <c r="D17" i="1"/>
  <c r="D18" i="1"/>
  <c r="D19" i="1"/>
  <c r="D24" i="1"/>
  <c r="D25" i="1"/>
  <c r="D26" i="1"/>
  <c r="D27" i="1"/>
  <c r="D28" i="1"/>
  <c r="D29" i="1"/>
  <c r="D13" i="1"/>
  <c r="C26" i="1"/>
  <c r="E26" i="1"/>
  <c r="C27" i="1"/>
  <c r="E27" i="1"/>
  <c r="B49" i="1"/>
  <c r="C49" i="1"/>
  <c r="B50" i="1"/>
  <c r="C50" i="1"/>
  <c r="C37" i="1"/>
  <c r="C38" i="1"/>
  <c r="C39" i="1"/>
  <c r="C40" i="1"/>
  <c r="C41" i="1"/>
  <c r="C42" i="1"/>
  <c r="C47" i="1"/>
  <c r="C48" i="1"/>
  <c r="C51" i="1"/>
  <c r="C52" i="1"/>
  <c r="C36" i="1"/>
  <c r="B37" i="1"/>
  <c r="B38" i="1"/>
  <c r="B39" i="1"/>
  <c r="B40" i="1"/>
  <c r="B41" i="1"/>
  <c r="B42" i="1"/>
  <c r="B47" i="1"/>
  <c r="B48" i="1"/>
  <c r="B51" i="1"/>
  <c r="B52" i="1"/>
  <c r="B36" i="1"/>
  <c r="K51" i="1" l="1"/>
  <c r="M51" i="1" s="1"/>
  <c r="K41" i="1"/>
  <c r="M41" i="1" s="1"/>
  <c r="K40" i="1"/>
  <c r="M40" i="1" s="1"/>
  <c r="K48" i="1"/>
  <c r="M48" i="1" s="1"/>
  <c r="K27" i="1"/>
  <c r="M27" i="1" s="1"/>
  <c r="K26" i="1"/>
  <c r="M26" i="1" s="1"/>
  <c r="K47" i="1"/>
  <c r="M47" i="1" s="1"/>
  <c r="K39" i="1"/>
  <c r="M39" i="1" s="1"/>
  <c r="K49" i="1"/>
  <c r="M49" i="1" s="1"/>
  <c r="K50" i="1"/>
  <c r="M50" i="1" s="1"/>
  <c r="K52" i="1"/>
  <c r="M52" i="1" s="1"/>
  <c r="K37" i="1"/>
  <c r="M37" i="1" s="1"/>
  <c r="K42" i="1"/>
  <c r="M42" i="1" s="1"/>
  <c r="K38" i="1"/>
  <c r="M38" i="1" s="1"/>
  <c r="K36" i="1"/>
  <c r="M36" i="1" s="1"/>
  <c r="E14" i="1"/>
  <c r="E15" i="1"/>
  <c r="E16" i="1"/>
  <c r="E17" i="1"/>
  <c r="E18" i="1"/>
  <c r="E19" i="1"/>
  <c r="E24" i="1"/>
  <c r="E25" i="1"/>
  <c r="E28" i="1"/>
  <c r="E29" i="1"/>
  <c r="E13" i="1"/>
  <c r="C14" i="1"/>
  <c r="C15" i="1"/>
  <c r="C16" i="1"/>
  <c r="C17" i="1"/>
  <c r="C18" i="1"/>
  <c r="C19" i="1"/>
  <c r="C24" i="1"/>
  <c r="C25" i="1"/>
  <c r="C28" i="1"/>
  <c r="C29" i="1"/>
  <c r="C13" i="1"/>
  <c r="K29" i="1" l="1"/>
  <c r="M29" i="1" s="1"/>
  <c r="K28" i="1"/>
  <c r="M28" i="1" s="1"/>
  <c r="K19" i="1"/>
  <c r="M19" i="1" s="1"/>
  <c r="K15" i="1"/>
  <c r="M15" i="1" s="1"/>
  <c r="K18" i="1"/>
  <c r="M18" i="1" s="1"/>
  <c r="K14" i="1"/>
  <c r="M14" i="1" s="1"/>
  <c r="K25" i="1"/>
  <c r="M25" i="1" s="1"/>
  <c r="K17" i="1"/>
  <c r="M17" i="1" s="1"/>
  <c r="K13" i="1"/>
  <c r="M13" i="1" s="1"/>
  <c r="K24" i="1"/>
  <c r="M24" i="1" s="1"/>
  <c r="K16" i="1"/>
  <c r="M16" i="1" s="1"/>
</calcChain>
</file>

<file path=xl/sharedStrings.xml><?xml version="1.0" encoding="utf-8"?>
<sst xmlns="http://schemas.openxmlformats.org/spreadsheetml/2006/main" count="67" uniqueCount="37">
  <si>
    <t>ESTRATO</t>
  </si>
  <si>
    <t>CFTi (COSTO FIJO TOTAL)</t>
  </si>
  <si>
    <t>CVNA (COSTO VARIABLE)</t>
  </si>
  <si>
    <t>CVA (COSTO VALOR BASE APROVECHAMIENTO)</t>
  </si>
  <si>
    <t>TRN (TONELADAS RESIDUOS NO AFORADOS)</t>
  </si>
  <si>
    <t>FCSu (FACTOR SUBSIDIO O CONTRIBUCION)</t>
  </si>
  <si>
    <t>ESTRATO 1</t>
  </si>
  <si>
    <t>ESTRATO 1 Desocupado</t>
  </si>
  <si>
    <t>ESTRATO 2</t>
  </si>
  <si>
    <t>ESTRATO 2 Desocupado</t>
  </si>
  <si>
    <t>ESTRATO 3</t>
  </si>
  <si>
    <t>ESTRATO 3 Desocupado</t>
  </si>
  <si>
    <t>ESTRATO 4</t>
  </si>
  <si>
    <t>ESTRATO 4 Desocupado</t>
  </si>
  <si>
    <t>COMERCIAL</t>
  </si>
  <si>
    <t>COMERCIAL Desocupado</t>
  </si>
  <si>
    <t>OFICIAL</t>
  </si>
  <si>
    <t>OFICIAL Desocupado</t>
  </si>
  <si>
    <t>TRBL (TONELADAS DE BARRIDO</t>
  </si>
  <si>
    <t>TRLU (TONELADAS LIMPIEZA URBANA/S</t>
  </si>
  <si>
    <t>TRRA (TONELADAS RECHAZO APROVECHAMIENTO</t>
  </si>
  <si>
    <t>TRRA(TONELADAS EFECTIVAMENTE APROVECHADAS)</t>
  </si>
  <si>
    <t>TRNA (TONELADAS NO APROVECHADAS)</t>
  </si>
  <si>
    <t>INDUSTRIAL</t>
  </si>
  <si>
    <t>INDUSTRIAL Desocupado</t>
  </si>
  <si>
    <t>ESTRATO 5</t>
  </si>
  <si>
    <t>ESTRATO 5 Desocupado</t>
  </si>
  <si>
    <t>ESTRATO 6</t>
  </si>
  <si>
    <t>ESTRATO 6 Desocupado</t>
  </si>
  <si>
    <t>TARIFA PLENA NO AFORADO</t>
  </si>
  <si>
    <t>TARIFA FINAL A PAGAR USUARIO</t>
  </si>
  <si>
    <t>ACTUALIZACIÓN ÍNDICES TARIFAS PARA EL SERVICIO DE ASEO RESOLUCIÓN CRA 720 DE 2015</t>
  </si>
  <si>
    <t>TARIFA FINAL A PAGAR USUARIO SIN SERVICIO PUERTA A PUERTA</t>
  </si>
  <si>
    <t>TARIFA PLENA NO AFORADO SIN SERVICIO PUERTA A PUERTA</t>
  </si>
  <si>
    <t>COMPONENTES TARIFA EMPRESA DE ASEO Y SERVICIOS PUBLICOS DE SUPIA-EMDAS PERIODO JUNIO DE 2024</t>
  </si>
  <si>
    <t xml:space="preserve">**Los factores de subsidio y contribución corresponden a los aprobados en el Acuerdo No. 022 del 05 de diciembre de 2023 expedido por el Concejo Municipal.
La presente publicación da cumplimiento a la normatividad vigente.
La aplicación de los índices de actualización de costos se realizó de acuerdo con lo establecido en el artículo 125 de la Ley 142 de 1994
</t>
  </si>
  <si>
    <t>En cumplimiento de las disposiciones de la Comisión de Regulación de Agua Potable y Saneamiento Básico (CRA) en las Resoluciones 151/2001 y 403/2006, EMDAS S.A E.S.P. informa a sus usuarios los costos estimados del servicio público de aseo prestado por esta entidad los cuales fueron calculados conforme a la metodología tarifaria contenida en la resolución CRA 720 de 2015. Publicación para el segundo semestre de 2024. (Los costos están sujetos a las variaciones contempladas en la mencionada resolución).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</si>
</sst>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$&quot;* #,##0.00_-;\-&quot;$&quot;* #,##0.00_-;_-&quot;$&quot;* &quot;-&quot;??_-;_-@_-"/>
    <numFmt numFmtId="165" formatCode="0.000000"/>
    <numFmt numFmtId="166" formatCode="0.0000"/>
    <numFmt numFmtId="167" formatCode="#,##0.000"/>
    <numFmt numFmtId="168" formatCode="0.000"/>
    <numFmt numFmtId="169" formatCode="0.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1" xfId="1" applyFont="1" applyFill="1" applyBorder="1" applyAlignment="1">
      <alignment horizontal="center" vertical="center" wrapText="1"/>
    </xf>
    <xf numFmtId="2" fontId="0" fillId="0" borderId="1" xfId="0" applyNumberFormat="1" applyBorder="1"/>
    <xf numFmtId="165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169" fontId="0" fillId="0" borderId="1" xfId="0" applyNumberFormat="1" applyBorder="1" applyAlignment="1">
      <alignment horizontal="center" vertical="center" wrapText="1"/>
    </xf>
    <xf numFmtId="164" fontId="6" fillId="3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377977</xdr:colOff>
      <xdr:row>2</xdr:row>
      <xdr:rowOff>63500</xdr:rowOff>
    </xdr:from>
    <xdr:to>
      <xdr:col>1</xdr:col>
      <xdr:colOff>749905</xdr:colOff>
      <xdr:row>6</xdr:row>
      <xdr:rowOff>35005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02AD21-2BB6-42BF-045C-6BF76B8F5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77" y="423333"/>
          <a:ext cx="1885345" cy="6911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740832</xdr:colOff>
      <xdr:row>54</xdr:row>
      <xdr:rowOff>31751</xdr:rowOff>
    </xdr:from>
    <xdr:to>
      <xdr:col>12</xdr:col>
      <xdr:colOff>959858</xdr:colOff>
      <xdr:row>58</xdr:row>
      <xdr:rowOff>10584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95EA70-F11B-78E2-7E92-AEA00294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9499" y="12266084"/>
          <a:ext cx="3563359" cy="69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59"/>
  <sheetViews>
    <sheetView tabSelected="1" view="pageBreakPreview" zoomScale="60" zoomScaleNormal="70" workbookViewId="0">
      <selection activeCell="C3" sqref="C3:M6"/>
    </sheetView>
  </sheetViews>
  <sheetFormatPr baseColWidth="10" defaultRowHeight="14.5" x14ac:dyDescent="0.35"/>
  <cols>
    <col min="1" max="1" width="21.7265625" bestFit="1" customWidth="1"/>
    <col min="2" max="3" width="15.08984375" customWidth="1"/>
    <col min="4" max="4" width="19.36328125" customWidth="1"/>
    <col min="5" max="7" width="15.08984375" customWidth="1"/>
    <col min="8" max="8" width="17.54296875" customWidth="1"/>
    <col min="9" max="9" width="15.90625" customWidth="1"/>
    <col min="10" max="10" width="15.54296875" customWidth="1"/>
    <col min="11" max="11" width="15.08984375" customWidth="1"/>
    <col min="12" max="12" width="17.08984375" customWidth="1"/>
    <col min="13" max="13" width="19.90625" customWidth="1"/>
  </cols>
  <sheetData>
    <row r="3" spans="1:13" ht="14.5" customHeight="1" x14ac:dyDescent="0.35">
      <c r="A3" s="22"/>
      <c r="B3" s="22"/>
      <c r="C3" s="19" t="s">
        <v>36</v>
      </c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5" customHeight="1" x14ac:dyDescent="0.35">
      <c r="A4" s="22"/>
      <c r="B4" s="2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5" customHeight="1" x14ac:dyDescent="0.35">
      <c r="A5" s="22"/>
      <c r="B5" s="22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5" customHeight="1" x14ac:dyDescent="0.35">
      <c r="A6" s="22"/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8" spans="1:13" ht="26" x14ac:dyDescent="0.6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21" x14ac:dyDescent="0.5">
      <c r="A9" s="18" t="s">
        <v>34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ht="28.75" customHeight="1" x14ac:dyDescent="0.4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76.5" customHeight="1" x14ac:dyDescent="0.35">
      <c r="A11" s="15" t="s">
        <v>0</v>
      </c>
      <c r="B11" s="8" t="s">
        <v>1</v>
      </c>
      <c r="C11" s="8" t="s">
        <v>2</v>
      </c>
      <c r="D11" s="8" t="s">
        <v>3</v>
      </c>
      <c r="E11" s="8" t="s">
        <v>18</v>
      </c>
      <c r="F11" s="8" t="s">
        <v>4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29</v>
      </c>
      <c r="L11" s="8" t="s">
        <v>5</v>
      </c>
      <c r="M11" s="8" t="s">
        <v>30</v>
      </c>
    </row>
    <row r="12" spans="1:13" ht="15" customHeight="1" x14ac:dyDescent="0.35">
      <c r="A12" s="9" t="s">
        <v>6</v>
      </c>
      <c r="B12" s="1">
        <v>6876.7</v>
      </c>
      <c r="C12" s="1">
        <v>242017.51</v>
      </c>
      <c r="D12" s="1">
        <v>242017.51</v>
      </c>
      <c r="E12" s="11">
        <v>2.1800000000000001E-3</v>
      </c>
      <c r="F12" s="3">
        <v>0</v>
      </c>
      <c r="G12" s="5">
        <v>0</v>
      </c>
      <c r="H12" s="4">
        <v>0</v>
      </c>
      <c r="I12" s="4">
        <v>0</v>
      </c>
      <c r="J12" s="7">
        <v>5.2999999999999999E-2</v>
      </c>
      <c r="K12" s="12">
        <f>ROUND(B12+(C12*(E12+J12+F12+G12+H12)+D12*I12),2)</f>
        <v>20231.23</v>
      </c>
      <c r="L12" s="2">
        <v>-0.7</v>
      </c>
      <c r="M12" s="12">
        <f>ROUND((K12*L12)+K12,2)</f>
        <v>6069.37</v>
      </c>
    </row>
    <row r="13" spans="1:13" ht="15" customHeight="1" x14ac:dyDescent="0.35">
      <c r="A13" s="10" t="s">
        <v>7</v>
      </c>
      <c r="B13" s="1">
        <f>$B$12</f>
        <v>6876.7</v>
      </c>
      <c r="C13" s="1">
        <f>$C$12</f>
        <v>242017.51</v>
      </c>
      <c r="D13" s="1">
        <f>$D$12</f>
        <v>242017.51</v>
      </c>
      <c r="E13" s="11">
        <f>$E$12</f>
        <v>2.1800000000000001E-3</v>
      </c>
      <c r="F13" s="3">
        <v>0</v>
      </c>
      <c r="G13" s="6">
        <v>0</v>
      </c>
      <c r="H13" s="4">
        <v>0</v>
      </c>
      <c r="I13" s="4">
        <v>0</v>
      </c>
      <c r="J13" s="7">
        <v>0</v>
      </c>
      <c r="K13" s="12">
        <f t="shared" ref="K13:K27" si="0">ROUND(B13+(C13*(E13+J13+F13+G13+H13)+D13*I13),2)</f>
        <v>7404.3</v>
      </c>
      <c r="L13" s="2">
        <v>-0.7</v>
      </c>
      <c r="M13" s="12">
        <f t="shared" ref="M13:M29" si="1">ROUND((K13*L13)+K13,2)</f>
        <v>2221.29</v>
      </c>
    </row>
    <row r="14" spans="1:13" ht="15" customHeight="1" x14ac:dyDescent="0.35">
      <c r="A14" s="9" t="s">
        <v>8</v>
      </c>
      <c r="B14" s="1">
        <f t="shared" ref="B14:B29" si="2">$B$12</f>
        <v>6876.7</v>
      </c>
      <c r="C14" s="1">
        <f t="shared" ref="C14:C29" si="3">$C$12</f>
        <v>242017.51</v>
      </c>
      <c r="D14" s="1">
        <f t="shared" ref="D14:D29" si="4">$D$12</f>
        <v>242017.51</v>
      </c>
      <c r="E14" s="11">
        <f t="shared" ref="E14:E29" si="5">$E$12</f>
        <v>2.1800000000000001E-3</v>
      </c>
      <c r="F14" s="3">
        <v>0</v>
      </c>
      <c r="G14" s="5">
        <v>0</v>
      </c>
      <c r="H14" s="4">
        <v>0</v>
      </c>
      <c r="I14" s="4">
        <v>0</v>
      </c>
      <c r="J14" s="7">
        <v>5.8000000000000003E-2</v>
      </c>
      <c r="K14" s="12">
        <f t="shared" si="0"/>
        <v>21441.31</v>
      </c>
      <c r="L14" s="2">
        <v>-0.4</v>
      </c>
      <c r="M14" s="12">
        <f t="shared" si="1"/>
        <v>12864.79</v>
      </c>
    </row>
    <row r="15" spans="1:13" ht="15" customHeight="1" x14ac:dyDescent="0.35">
      <c r="A15" s="10" t="s">
        <v>9</v>
      </c>
      <c r="B15" s="1">
        <f t="shared" si="2"/>
        <v>6876.7</v>
      </c>
      <c r="C15" s="1">
        <f t="shared" si="3"/>
        <v>242017.51</v>
      </c>
      <c r="D15" s="1">
        <f t="shared" si="4"/>
        <v>242017.51</v>
      </c>
      <c r="E15" s="11">
        <f t="shared" si="5"/>
        <v>2.1800000000000001E-3</v>
      </c>
      <c r="F15" s="3">
        <v>0</v>
      </c>
      <c r="G15" s="6">
        <v>0</v>
      </c>
      <c r="H15" s="4">
        <v>0</v>
      </c>
      <c r="I15" s="4">
        <v>0</v>
      </c>
      <c r="J15" s="7">
        <v>0</v>
      </c>
      <c r="K15" s="12">
        <f t="shared" si="0"/>
        <v>7404.3</v>
      </c>
      <c r="L15" s="2">
        <v>-0.4</v>
      </c>
      <c r="M15" s="12">
        <f t="shared" si="1"/>
        <v>4442.58</v>
      </c>
    </row>
    <row r="16" spans="1:13" ht="15" customHeight="1" x14ac:dyDescent="0.35">
      <c r="A16" s="9" t="s">
        <v>10</v>
      </c>
      <c r="B16" s="1">
        <f t="shared" si="2"/>
        <v>6876.7</v>
      </c>
      <c r="C16" s="1">
        <f t="shared" si="3"/>
        <v>242017.51</v>
      </c>
      <c r="D16" s="1">
        <f t="shared" si="4"/>
        <v>242017.51</v>
      </c>
      <c r="E16" s="11">
        <f t="shared" si="5"/>
        <v>2.1800000000000001E-3</v>
      </c>
      <c r="F16" s="3">
        <v>0</v>
      </c>
      <c r="G16" s="5">
        <v>0</v>
      </c>
      <c r="H16" s="4">
        <v>0</v>
      </c>
      <c r="I16" s="4">
        <v>0</v>
      </c>
      <c r="J16" s="7">
        <v>6.0999999999999999E-2</v>
      </c>
      <c r="K16" s="12">
        <f t="shared" si="0"/>
        <v>22167.37</v>
      </c>
      <c r="L16" s="2">
        <v>-0.15</v>
      </c>
      <c r="M16" s="12">
        <f t="shared" si="1"/>
        <v>18842.259999999998</v>
      </c>
    </row>
    <row r="17" spans="1:13" ht="15" customHeight="1" x14ac:dyDescent="0.35">
      <c r="A17" s="10" t="s">
        <v>11</v>
      </c>
      <c r="B17" s="1">
        <f t="shared" si="2"/>
        <v>6876.7</v>
      </c>
      <c r="C17" s="1">
        <f t="shared" si="3"/>
        <v>242017.51</v>
      </c>
      <c r="D17" s="1">
        <f t="shared" si="4"/>
        <v>242017.51</v>
      </c>
      <c r="E17" s="11">
        <f t="shared" si="5"/>
        <v>2.1800000000000001E-3</v>
      </c>
      <c r="F17" s="3">
        <v>0</v>
      </c>
      <c r="G17" s="6">
        <v>0</v>
      </c>
      <c r="H17" s="4">
        <v>0</v>
      </c>
      <c r="I17" s="4">
        <v>0</v>
      </c>
      <c r="J17" s="7">
        <v>0</v>
      </c>
      <c r="K17" s="12">
        <f t="shared" si="0"/>
        <v>7404.3</v>
      </c>
      <c r="L17" s="2">
        <v>-0.15</v>
      </c>
      <c r="M17" s="12">
        <f t="shared" si="1"/>
        <v>6293.66</v>
      </c>
    </row>
    <row r="18" spans="1:13" ht="15" customHeight="1" x14ac:dyDescent="0.35">
      <c r="A18" s="9" t="s">
        <v>12</v>
      </c>
      <c r="B18" s="1">
        <f t="shared" si="2"/>
        <v>6876.7</v>
      </c>
      <c r="C18" s="1">
        <f t="shared" si="3"/>
        <v>242017.51</v>
      </c>
      <c r="D18" s="1">
        <f t="shared" si="4"/>
        <v>242017.51</v>
      </c>
      <c r="E18" s="11">
        <f t="shared" si="5"/>
        <v>2.1800000000000001E-3</v>
      </c>
      <c r="F18" s="3">
        <v>0</v>
      </c>
      <c r="G18" s="5">
        <v>0</v>
      </c>
      <c r="H18" s="4">
        <v>0</v>
      </c>
      <c r="I18" s="4">
        <v>0</v>
      </c>
      <c r="J18" s="7">
        <v>6.7000000000000004E-2</v>
      </c>
      <c r="K18" s="12">
        <f t="shared" si="0"/>
        <v>23619.47</v>
      </c>
      <c r="L18" s="2">
        <v>0</v>
      </c>
      <c r="M18" s="12">
        <f t="shared" si="1"/>
        <v>23619.47</v>
      </c>
    </row>
    <row r="19" spans="1:13" ht="15" customHeight="1" x14ac:dyDescent="0.35">
      <c r="A19" s="10" t="s">
        <v>13</v>
      </c>
      <c r="B19" s="1">
        <f t="shared" si="2"/>
        <v>6876.7</v>
      </c>
      <c r="C19" s="1">
        <f t="shared" si="3"/>
        <v>242017.51</v>
      </c>
      <c r="D19" s="1">
        <f t="shared" si="4"/>
        <v>242017.51</v>
      </c>
      <c r="E19" s="11">
        <f t="shared" si="5"/>
        <v>2.1800000000000001E-3</v>
      </c>
      <c r="F19" s="3">
        <v>0</v>
      </c>
      <c r="G19" s="6">
        <v>0</v>
      </c>
      <c r="H19" s="4">
        <v>0</v>
      </c>
      <c r="I19" s="4">
        <v>0</v>
      </c>
      <c r="J19" s="7">
        <v>0</v>
      </c>
      <c r="K19" s="12">
        <f t="shared" si="0"/>
        <v>7404.3</v>
      </c>
      <c r="L19" s="2">
        <v>0</v>
      </c>
      <c r="M19" s="12">
        <f t="shared" si="1"/>
        <v>7404.3</v>
      </c>
    </row>
    <row r="20" spans="1:13" ht="15" customHeight="1" x14ac:dyDescent="0.35">
      <c r="A20" s="9" t="s">
        <v>25</v>
      </c>
      <c r="B20" s="1">
        <f t="shared" si="2"/>
        <v>6876.7</v>
      </c>
      <c r="C20" s="1">
        <f t="shared" si="3"/>
        <v>242017.51</v>
      </c>
      <c r="D20" s="1">
        <f t="shared" si="4"/>
        <v>242017.51</v>
      </c>
      <c r="E20" s="11">
        <f t="shared" si="5"/>
        <v>2.1800000000000001E-3</v>
      </c>
      <c r="F20" s="3">
        <v>0</v>
      </c>
      <c r="G20" s="6">
        <v>0</v>
      </c>
      <c r="H20" s="4">
        <v>0</v>
      </c>
      <c r="I20" s="4">
        <v>0</v>
      </c>
      <c r="J20" s="7">
        <v>8.2000000000000003E-2</v>
      </c>
      <c r="K20" s="12">
        <f t="shared" si="0"/>
        <v>27249.73</v>
      </c>
      <c r="L20" s="2">
        <v>0.5</v>
      </c>
      <c r="M20" s="12">
        <f t="shared" si="1"/>
        <v>40874.6</v>
      </c>
    </row>
    <row r="21" spans="1:13" ht="15" customHeight="1" x14ac:dyDescent="0.35">
      <c r="A21" s="10" t="s">
        <v>26</v>
      </c>
      <c r="B21" s="1">
        <f t="shared" si="2"/>
        <v>6876.7</v>
      </c>
      <c r="C21" s="1">
        <f t="shared" si="3"/>
        <v>242017.51</v>
      </c>
      <c r="D21" s="1">
        <f t="shared" si="4"/>
        <v>242017.51</v>
      </c>
      <c r="E21" s="11">
        <f t="shared" si="5"/>
        <v>2.1800000000000001E-3</v>
      </c>
      <c r="F21" s="3">
        <v>0</v>
      </c>
      <c r="G21" s="6">
        <v>0</v>
      </c>
      <c r="H21" s="4">
        <v>0</v>
      </c>
      <c r="I21" s="4">
        <v>0</v>
      </c>
      <c r="J21" s="7">
        <v>0</v>
      </c>
      <c r="K21" s="12">
        <f t="shared" si="0"/>
        <v>7404.3</v>
      </c>
      <c r="L21" s="2">
        <v>0.5</v>
      </c>
      <c r="M21" s="12">
        <f t="shared" si="1"/>
        <v>11106.45</v>
      </c>
    </row>
    <row r="22" spans="1:13" ht="15" customHeight="1" x14ac:dyDescent="0.35">
      <c r="A22" s="9" t="s">
        <v>27</v>
      </c>
      <c r="B22" s="1">
        <f t="shared" si="2"/>
        <v>6876.7</v>
      </c>
      <c r="C22" s="1">
        <f t="shared" si="3"/>
        <v>242017.51</v>
      </c>
      <c r="D22" s="1">
        <f t="shared" si="4"/>
        <v>242017.51</v>
      </c>
      <c r="E22" s="11">
        <f t="shared" si="5"/>
        <v>2.1800000000000001E-3</v>
      </c>
      <c r="F22" s="3">
        <v>0</v>
      </c>
      <c r="G22" s="6">
        <v>0</v>
      </c>
      <c r="H22" s="4">
        <v>0</v>
      </c>
      <c r="I22" s="4">
        <v>0</v>
      </c>
      <c r="J22" s="7">
        <v>0.10100000000000001</v>
      </c>
      <c r="K22" s="12">
        <f t="shared" si="0"/>
        <v>31848.07</v>
      </c>
      <c r="L22" s="2">
        <v>0.6</v>
      </c>
      <c r="M22" s="12">
        <f t="shared" si="1"/>
        <v>50956.91</v>
      </c>
    </row>
    <row r="23" spans="1:13" ht="15" customHeight="1" x14ac:dyDescent="0.35">
      <c r="A23" s="10" t="s">
        <v>28</v>
      </c>
      <c r="B23" s="1">
        <f t="shared" si="2"/>
        <v>6876.7</v>
      </c>
      <c r="C23" s="1">
        <f t="shared" si="3"/>
        <v>242017.51</v>
      </c>
      <c r="D23" s="1">
        <f t="shared" si="4"/>
        <v>242017.51</v>
      </c>
      <c r="E23" s="11">
        <f t="shared" si="5"/>
        <v>2.1800000000000001E-3</v>
      </c>
      <c r="F23" s="3">
        <v>0</v>
      </c>
      <c r="G23" s="6">
        <v>0</v>
      </c>
      <c r="H23" s="4">
        <v>0</v>
      </c>
      <c r="I23" s="4">
        <v>0</v>
      </c>
      <c r="J23" s="7">
        <v>0</v>
      </c>
      <c r="K23" s="12">
        <f t="shared" si="0"/>
        <v>7404.3</v>
      </c>
      <c r="L23" s="2">
        <v>0.6</v>
      </c>
      <c r="M23" s="12">
        <f t="shared" si="1"/>
        <v>11846.88</v>
      </c>
    </row>
    <row r="24" spans="1:13" ht="15" customHeight="1" x14ac:dyDescent="0.35">
      <c r="A24" s="9" t="s">
        <v>14</v>
      </c>
      <c r="B24" s="1">
        <f t="shared" si="2"/>
        <v>6876.7</v>
      </c>
      <c r="C24" s="1">
        <f t="shared" si="3"/>
        <v>242017.51</v>
      </c>
      <c r="D24" s="1">
        <f t="shared" si="4"/>
        <v>242017.51</v>
      </c>
      <c r="E24" s="11">
        <f t="shared" si="5"/>
        <v>2.1800000000000001E-3</v>
      </c>
      <c r="F24" s="3">
        <v>0</v>
      </c>
      <c r="G24" s="5">
        <v>0</v>
      </c>
      <c r="H24" s="4">
        <v>0</v>
      </c>
      <c r="I24" s="4">
        <v>0</v>
      </c>
      <c r="J24" s="7">
        <v>0.16500000000000001</v>
      </c>
      <c r="K24" s="12">
        <f t="shared" si="0"/>
        <v>47337.19</v>
      </c>
      <c r="L24" s="2">
        <v>0.5</v>
      </c>
      <c r="M24" s="12">
        <f t="shared" si="1"/>
        <v>71005.789999999994</v>
      </c>
    </row>
    <row r="25" spans="1:13" ht="15" customHeight="1" x14ac:dyDescent="0.35">
      <c r="A25" s="10" t="s">
        <v>15</v>
      </c>
      <c r="B25" s="1">
        <f t="shared" si="2"/>
        <v>6876.7</v>
      </c>
      <c r="C25" s="1">
        <f t="shared" si="3"/>
        <v>242017.51</v>
      </c>
      <c r="D25" s="1">
        <f t="shared" si="4"/>
        <v>242017.51</v>
      </c>
      <c r="E25" s="11">
        <f t="shared" si="5"/>
        <v>2.1800000000000001E-3</v>
      </c>
      <c r="F25" s="3">
        <v>0</v>
      </c>
      <c r="G25" s="6">
        <v>0</v>
      </c>
      <c r="H25" s="4">
        <v>0</v>
      </c>
      <c r="I25" s="4">
        <v>0</v>
      </c>
      <c r="J25" s="7">
        <v>0</v>
      </c>
      <c r="K25" s="12">
        <f t="shared" si="0"/>
        <v>7404.3</v>
      </c>
      <c r="L25" s="2">
        <v>0.5</v>
      </c>
      <c r="M25" s="12">
        <f t="shared" si="1"/>
        <v>11106.45</v>
      </c>
    </row>
    <row r="26" spans="1:13" ht="15" customHeight="1" x14ac:dyDescent="0.35">
      <c r="A26" s="10" t="s">
        <v>23</v>
      </c>
      <c r="B26" s="1">
        <f t="shared" si="2"/>
        <v>6876.7</v>
      </c>
      <c r="C26" s="1">
        <f t="shared" si="3"/>
        <v>242017.51</v>
      </c>
      <c r="D26" s="1">
        <f t="shared" si="4"/>
        <v>242017.51</v>
      </c>
      <c r="E26" s="11">
        <f t="shared" si="5"/>
        <v>2.1800000000000001E-3</v>
      </c>
      <c r="F26" s="3">
        <v>0</v>
      </c>
      <c r="G26" s="6">
        <v>0</v>
      </c>
      <c r="H26" s="4">
        <v>0</v>
      </c>
      <c r="I26" s="4">
        <v>0</v>
      </c>
      <c r="J26" s="7">
        <v>0.16500000000000001</v>
      </c>
      <c r="K26" s="12">
        <f t="shared" si="0"/>
        <v>47337.19</v>
      </c>
      <c r="L26" s="2">
        <v>0.3</v>
      </c>
      <c r="M26" s="12">
        <f t="shared" si="1"/>
        <v>61538.35</v>
      </c>
    </row>
    <row r="27" spans="1:13" ht="15" customHeight="1" x14ac:dyDescent="0.35">
      <c r="A27" s="10" t="s">
        <v>24</v>
      </c>
      <c r="B27" s="1">
        <f t="shared" si="2"/>
        <v>6876.7</v>
      </c>
      <c r="C27" s="1">
        <f t="shared" si="3"/>
        <v>242017.51</v>
      </c>
      <c r="D27" s="1">
        <f t="shared" si="4"/>
        <v>242017.51</v>
      </c>
      <c r="E27" s="11">
        <f t="shared" si="5"/>
        <v>2.1800000000000001E-3</v>
      </c>
      <c r="F27" s="3">
        <v>0</v>
      </c>
      <c r="G27" s="6">
        <v>0</v>
      </c>
      <c r="H27" s="4">
        <v>0</v>
      </c>
      <c r="I27" s="4">
        <v>0</v>
      </c>
      <c r="J27" s="7">
        <v>0</v>
      </c>
      <c r="K27" s="12">
        <f t="shared" si="0"/>
        <v>7404.3</v>
      </c>
      <c r="L27" s="2">
        <v>0.3</v>
      </c>
      <c r="M27" s="12">
        <f t="shared" si="1"/>
        <v>9625.59</v>
      </c>
    </row>
    <row r="28" spans="1:13" ht="15" customHeight="1" x14ac:dyDescent="0.35">
      <c r="A28" s="9" t="s">
        <v>16</v>
      </c>
      <c r="B28" s="1">
        <f t="shared" si="2"/>
        <v>6876.7</v>
      </c>
      <c r="C28" s="1">
        <f t="shared" si="3"/>
        <v>242017.51</v>
      </c>
      <c r="D28" s="1">
        <f t="shared" si="4"/>
        <v>242017.51</v>
      </c>
      <c r="E28" s="11">
        <f t="shared" si="5"/>
        <v>2.1800000000000001E-3</v>
      </c>
      <c r="F28" s="3">
        <v>0</v>
      </c>
      <c r="G28" s="5">
        <v>0</v>
      </c>
      <c r="H28" s="4">
        <v>0</v>
      </c>
      <c r="I28" s="4">
        <v>0</v>
      </c>
      <c r="J28" s="7">
        <v>0.16500000000000001</v>
      </c>
      <c r="K28" s="12">
        <f>ROUND(B28+(C28*(E28+J28+F28+G28+H28)+D28*I28),2)</f>
        <v>47337.19</v>
      </c>
      <c r="L28" s="2">
        <v>0</v>
      </c>
      <c r="M28" s="12">
        <f>ROUND((K28*L28)+K28,2)</f>
        <v>47337.19</v>
      </c>
    </row>
    <row r="29" spans="1:13" ht="15" customHeight="1" x14ac:dyDescent="0.35">
      <c r="A29" s="10" t="s">
        <v>17</v>
      </c>
      <c r="B29" s="1">
        <f t="shared" si="2"/>
        <v>6876.7</v>
      </c>
      <c r="C29" s="1">
        <f t="shared" si="3"/>
        <v>242017.51</v>
      </c>
      <c r="D29" s="1">
        <f t="shared" si="4"/>
        <v>242017.51</v>
      </c>
      <c r="E29" s="11">
        <f t="shared" si="5"/>
        <v>2.1800000000000001E-3</v>
      </c>
      <c r="F29" s="3">
        <v>0</v>
      </c>
      <c r="G29" s="6">
        <v>0</v>
      </c>
      <c r="H29" s="4">
        <v>0</v>
      </c>
      <c r="I29" s="4">
        <v>0</v>
      </c>
      <c r="J29" s="7">
        <v>0</v>
      </c>
      <c r="K29" s="12">
        <f>ROUND(B29+(C29*(E29+J29+F29+G29+H29)+D29*I29),2)</f>
        <v>7404.3</v>
      </c>
      <c r="L29" s="2">
        <v>0</v>
      </c>
      <c r="M29" s="12">
        <f t="shared" si="1"/>
        <v>7404.3</v>
      </c>
    </row>
    <row r="32" spans="1:13" ht="21" x14ac:dyDescent="0.5">
      <c r="B32" s="18" t="s">
        <v>34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5" customHeight="1" x14ac:dyDescent="0.4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68.25" customHeight="1" x14ac:dyDescent="0.35">
      <c r="A34" s="15" t="s">
        <v>0</v>
      </c>
      <c r="B34" s="8" t="s">
        <v>1</v>
      </c>
      <c r="C34" s="8" t="s">
        <v>2</v>
      </c>
      <c r="D34" s="8" t="s">
        <v>3</v>
      </c>
      <c r="E34" s="8" t="s">
        <v>18</v>
      </c>
      <c r="F34" s="8" t="s">
        <v>4</v>
      </c>
      <c r="G34" s="8" t="s">
        <v>19</v>
      </c>
      <c r="H34" s="8" t="s">
        <v>20</v>
      </c>
      <c r="I34" s="8" t="s">
        <v>21</v>
      </c>
      <c r="J34" s="8" t="s">
        <v>22</v>
      </c>
      <c r="K34" s="8" t="s">
        <v>33</v>
      </c>
      <c r="L34" s="8" t="s">
        <v>5</v>
      </c>
      <c r="M34" s="8" t="s">
        <v>32</v>
      </c>
    </row>
    <row r="35" spans="1:13" ht="15.5" x14ac:dyDescent="0.35">
      <c r="A35" s="13" t="s">
        <v>6</v>
      </c>
      <c r="B35" s="1">
        <v>6876.7</v>
      </c>
      <c r="C35" s="1">
        <v>223166.16</v>
      </c>
      <c r="D35" s="1">
        <v>223166.16</v>
      </c>
      <c r="E35" s="11">
        <f t="shared" ref="E35" si="6">$E$12</f>
        <v>2.1800000000000001E-3</v>
      </c>
      <c r="F35" s="3">
        <v>0</v>
      </c>
      <c r="G35" s="5">
        <v>0</v>
      </c>
      <c r="H35" s="4">
        <v>0</v>
      </c>
      <c r="I35" s="4">
        <v>0</v>
      </c>
      <c r="J35" s="7">
        <v>5.2999999999999999E-2</v>
      </c>
      <c r="K35" s="12">
        <f>ROUND(B35+C35*(E35+J35+F35+G35+H35)+D35*I35,2)</f>
        <v>19191.009999999998</v>
      </c>
      <c r="L35" s="2">
        <v>-0.7</v>
      </c>
      <c r="M35" s="12">
        <f t="shared" ref="M35:M52" si="7">ROUND((K35*L35)+K35,2)</f>
        <v>5757.3</v>
      </c>
    </row>
    <row r="36" spans="1:13" ht="15.5" x14ac:dyDescent="0.35">
      <c r="A36" s="13" t="s">
        <v>7</v>
      </c>
      <c r="B36" s="1">
        <f>$B$35</f>
        <v>6876.7</v>
      </c>
      <c r="C36" s="1">
        <f>$C$35</f>
        <v>223166.16</v>
      </c>
      <c r="D36" s="1">
        <f>$D$35</f>
        <v>223166.16</v>
      </c>
      <c r="E36" s="11">
        <f>$E$35</f>
        <v>2.1800000000000001E-3</v>
      </c>
      <c r="F36" s="3">
        <v>0</v>
      </c>
      <c r="G36" s="6">
        <v>0</v>
      </c>
      <c r="H36" s="4">
        <v>0</v>
      </c>
      <c r="I36" s="4">
        <v>0</v>
      </c>
      <c r="J36" s="7">
        <v>0</v>
      </c>
      <c r="K36" s="12">
        <f t="shared" ref="K36:K52" si="8">ROUND(B36+C36*(E36+J36+F36+G36+H36)+D36*I36,2)</f>
        <v>7363.2</v>
      </c>
      <c r="L36" s="2">
        <v>-0.7</v>
      </c>
      <c r="M36" s="12">
        <f t="shared" si="7"/>
        <v>2208.96</v>
      </c>
    </row>
    <row r="37" spans="1:13" ht="15.5" x14ac:dyDescent="0.35">
      <c r="A37" s="13" t="s">
        <v>8</v>
      </c>
      <c r="B37" s="1">
        <f t="shared" ref="B37:B52" si="9">$B$35</f>
        <v>6876.7</v>
      </c>
      <c r="C37" s="1">
        <f t="shared" ref="C37:C52" si="10">$C$35</f>
        <v>223166.16</v>
      </c>
      <c r="D37" s="1">
        <f t="shared" ref="D37:D52" si="11">$D$35</f>
        <v>223166.16</v>
      </c>
      <c r="E37" s="11">
        <f t="shared" ref="E37:E52" si="12">$E$35</f>
        <v>2.1800000000000001E-3</v>
      </c>
      <c r="F37" s="3">
        <v>0</v>
      </c>
      <c r="G37" s="5">
        <v>0</v>
      </c>
      <c r="H37" s="4">
        <v>0</v>
      </c>
      <c r="I37" s="4">
        <v>0</v>
      </c>
      <c r="J37" s="7">
        <v>5.8000000000000003E-2</v>
      </c>
      <c r="K37" s="12">
        <f t="shared" si="8"/>
        <v>20306.84</v>
      </c>
      <c r="L37" s="2">
        <v>-0.4</v>
      </c>
      <c r="M37" s="12">
        <f t="shared" si="7"/>
        <v>12184.1</v>
      </c>
    </row>
    <row r="38" spans="1:13" ht="15.5" x14ac:dyDescent="0.35">
      <c r="A38" s="13" t="s">
        <v>9</v>
      </c>
      <c r="B38" s="1">
        <f t="shared" si="9"/>
        <v>6876.7</v>
      </c>
      <c r="C38" s="1">
        <f t="shared" si="10"/>
        <v>223166.16</v>
      </c>
      <c r="D38" s="1">
        <f t="shared" si="11"/>
        <v>223166.16</v>
      </c>
      <c r="E38" s="11">
        <f t="shared" si="12"/>
        <v>2.1800000000000001E-3</v>
      </c>
      <c r="F38" s="3">
        <v>0</v>
      </c>
      <c r="G38" s="6">
        <v>0</v>
      </c>
      <c r="H38" s="4">
        <v>0</v>
      </c>
      <c r="I38" s="4">
        <v>0</v>
      </c>
      <c r="J38" s="7">
        <v>0</v>
      </c>
      <c r="K38" s="12">
        <f t="shared" si="8"/>
        <v>7363.2</v>
      </c>
      <c r="L38" s="2">
        <v>-0.4</v>
      </c>
      <c r="M38" s="12">
        <f t="shared" si="7"/>
        <v>4417.92</v>
      </c>
    </row>
    <row r="39" spans="1:13" ht="15.5" x14ac:dyDescent="0.35">
      <c r="A39" s="13" t="s">
        <v>10</v>
      </c>
      <c r="B39" s="1">
        <f t="shared" si="9"/>
        <v>6876.7</v>
      </c>
      <c r="C39" s="1">
        <f t="shared" si="10"/>
        <v>223166.16</v>
      </c>
      <c r="D39" s="1">
        <f t="shared" si="11"/>
        <v>223166.16</v>
      </c>
      <c r="E39" s="11">
        <f t="shared" si="12"/>
        <v>2.1800000000000001E-3</v>
      </c>
      <c r="F39" s="3">
        <v>0</v>
      </c>
      <c r="G39" s="5">
        <v>0</v>
      </c>
      <c r="H39" s="4">
        <v>0</v>
      </c>
      <c r="I39" s="4">
        <v>0</v>
      </c>
      <c r="J39" s="7">
        <v>6.0999999999999999E-2</v>
      </c>
      <c r="K39" s="12">
        <f t="shared" si="8"/>
        <v>20976.34</v>
      </c>
      <c r="L39" s="2">
        <v>-0.15</v>
      </c>
      <c r="M39" s="12">
        <f t="shared" si="7"/>
        <v>17829.89</v>
      </c>
    </row>
    <row r="40" spans="1:13" ht="15.5" x14ac:dyDescent="0.35">
      <c r="A40" s="13" t="s">
        <v>11</v>
      </c>
      <c r="B40" s="1">
        <f t="shared" si="9"/>
        <v>6876.7</v>
      </c>
      <c r="C40" s="1">
        <f t="shared" si="10"/>
        <v>223166.16</v>
      </c>
      <c r="D40" s="1">
        <f t="shared" si="11"/>
        <v>223166.16</v>
      </c>
      <c r="E40" s="11">
        <f t="shared" si="12"/>
        <v>2.1800000000000001E-3</v>
      </c>
      <c r="F40" s="3">
        <v>0</v>
      </c>
      <c r="G40" s="6">
        <v>0</v>
      </c>
      <c r="H40" s="4">
        <v>0</v>
      </c>
      <c r="I40" s="4">
        <v>0</v>
      </c>
      <c r="J40" s="7">
        <v>0</v>
      </c>
      <c r="K40" s="12">
        <f t="shared" si="8"/>
        <v>7363.2</v>
      </c>
      <c r="L40" s="2">
        <v>-0.15</v>
      </c>
      <c r="M40" s="12">
        <f t="shared" si="7"/>
        <v>6258.72</v>
      </c>
    </row>
    <row r="41" spans="1:13" ht="15.5" x14ac:dyDescent="0.35">
      <c r="A41" s="13" t="s">
        <v>12</v>
      </c>
      <c r="B41" s="1">
        <f t="shared" si="9"/>
        <v>6876.7</v>
      </c>
      <c r="C41" s="1">
        <f t="shared" si="10"/>
        <v>223166.16</v>
      </c>
      <c r="D41" s="1">
        <f t="shared" si="11"/>
        <v>223166.16</v>
      </c>
      <c r="E41" s="11">
        <f t="shared" si="12"/>
        <v>2.1800000000000001E-3</v>
      </c>
      <c r="F41" s="3">
        <v>0</v>
      </c>
      <c r="G41" s="5">
        <v>0</v>
      </c>
      <c r="H41" s="4">
        <v>0</v>
      </c>
      <c r="I41" s="4">
        <v>0</v>
      </c>
      <c r="J41" s="7">
        <v>6.7000000000000004E-2</v>
      </c>
      <c r="K41" s="12">
        <f t="shared" si="8"/>
        <v>22315.33</v>
      </c>
      <c r="L41" s="2">
        <v>0</v>
      </c>
      <c r="M41" s="12">
        <f t="shared" si="7"/>
        <v>22315.33</v>
      </c>
    </row>
    <row r="42" spans="1:13" ht="15.5" x14ac:dyDescent="0.35">
      <c r="A42" s="13" t="s">
        <v>13</v>
      </c>
      <c r="B42" s="1">
        <f t="shared" si="9"/>
        <v>6876.7</v>
      </c>
      <c r="C42" s="1">
        <f t="shared" si="10"/>
        <v>223166.16</v>
      </c>
      <c r="D42" s="1">
        <f t="shared" si="11"/>
        <v>223166.16</v>
      </c>
      <c r="E42" s="11">
        <f t="shared" si="12"/>
        <v>2.1800000000000001E-3</v>
      </c>
      <c r="F42" s="3">
        <v>0</v>
      </c>
      <c r="G42" s="6">
        <v>0</v>
      </c>
      <c r="H42" s="4">
        <v>0</v>
      </c>
      <c r="I42" s="4">
        <v>0</v>
      </c>
      <c r="J42" s="7">
        <v>0</v>
      </c>
      <c r="K42" s="12">
        <f t="shared" si="8"/>
        <v>7363.2</v>
      </c>
      <c r="L42" s="2">
        <v>0</v>
      </c>
      <c r="M42" s="12">
        <f t="shared" si="7"/>
        <v>7363.2</v>
      </c>
    </row>
    <row r="43" spans="1:13" ht="15" customHeight="1" x14ac:dyDescent="0.35">
      <c r="A43" s="9" t="s">
        <v>25</v>
      </c>
      <c r="B43" s="1">
        <f t="shared" si="9"/>
        <v>6876.7</v>
      </c>
      <c r="C43" s="1">
        <f t="shared" si="10"/>
        <v>223166.16</v>
      </c>
      <c r="D43" s="1">
        <f t="shared" ref="D43:D46" si="13">$D$12</f>
        <v>242017.51</v>
      </c>
      <c r="E43" s="11">
        <f t="shared" ref="E43:E46" si="14">$E$12</f>
        <v>2.1800000000000001E-3</v>
      </c>
      <c r="F43" s="3">
        <v>0</v>
      </c>
      <c r="G43" s="6">
        <v>0</v>
      </c>
      <c r="H43" s="4">
        <v>0</v>
      </c>
      <c r="I43" s="4">
        <v>0</v>
      </c>
      <c r="J43" s="7">
        <v>8.2000000000000003E-2</v>
      </c>
      <c r="K43" s="12">
        <f t="shared" ref="K43:K46" si="15">ROUND(B43+(C43*(E43+J43+F43+G43+H43)+D43*I43),2)</f>
        <v>25662.83</v>
      </c>
      <c r="L43" s="2">
        <v>0.5</v>
      </c>
      <c r="M43" s="12">
        <f t="shared" si="7"/>
        <v>38494.25</v>
      </c>
    </row>
    <row r="44" spans="1:13" ht="15" customHeight="1" x14ac:dyDescent="0.35">
      <c r="A44" s="14" t="s">
        <v>26</v>
      </c>
      <c r="B44" s="1">
        <f t="shared" si="9"/>
        <v>6876.7</v>
      </c>
      <c r="C44" s="1">
        <f t="shared" si="10"/>
        <v>223166.16</v>
      </c>
      <c r="D44" s="1">
        <f t="shared" si="13"/>
        <v>242017.51</v>
      </c>
      <c r="E44" s="11">
        <f t="shared" si="14"/>
        <v>2.1800000000000001E-3</v>
      </c>
      <c r="F44" s="3">
        <v>0</v>
      </c>
      <c r="G44" s="6">
        <v>0</v>
      </c>
      <c r="H44" s="4">
        <v>0</v>
      </c>
      <c r="I44" s="4">
        <v>0</v>
      </c>
      <c r="J44" s="7">
        <v>0</v>
      </c>
      <c r="K44" s="12">
        <f t="shared" si="15"/>
        <v>7363.2</v>
      </c>
      <c r="L44" s="2">
        <v>0.5</v>
      </c>
      <c r="M44" s="12">
        <f t="shared" si="7"/>
        <v>11044.8</v>
      </c>
    </row>
    <row r="45" spans="1:13" ht="15" customHeight="1" x14ac:dyDescent="0.35">
      <c r="A45" s="9" t="s">
        <v>27</v>
      </c>
      <c r="B45" s="1">
        <f t="shared" si="9"/>
        <v>6876.7</v>
      </c>
      <c r="C45" s="1">
        <f t="shared" si="10"/>
        <v>223166.16</v>
      </c>
      <c r="D45" s="1">
        <f t="shared" si="13"/>
        <v>242017.51</v>
      </c>
      <c r="E45" s="11">
        <f t="shared" si="14"/>
        <v>2.1800000000000001E-3</v>
      </c>
      <c r="F45" s="3">
        <v>0</v>
      </c>
      <c r="G45" s="6">
        <v>0</v>
      </c>
      <c r="H45" s="4">
        <v>0</v>
      </c>
      <c r="I45" s="4">
        <v>0</v>
      </c>
      <c r="J45" s="7">
        <v>0.10100000000000001</v>
      </c>
      <c r="K45" s="12">
        <f t="shared" si="15"/>
        <v>29902.98</v>
      </c>
      <c r="L45" s="2">
        <v>0.6</v>
      </c>
      <c r="M45" s="12">
        <f t="shared" si="7"/>
        <v>47844.77</v>
      </c>
    </row>
    <row r="46" spans="1:13" ht="15" customHeight="1" x14ac:dyDescent="0.35">
      <c r="A46" s="14" t="s">
        <v>28</v>
      </c>
      <c r="B46" s="1">
        <f t="shared" si="9"/>
        <v>6876.7</v>
      </c>
      <c r="C46" s="1">
        <f t="shared" si="10"/>
        <v>223166.16</v>
      </c>
      <c r="D46" s="1">
        <f t="shared" si="13"/>
        <v>242017.51</v>
      </c>
      <c r="E46" s="11">
        <f t="shared" si="14"/>
        <v>2.1800000000000001E-3</v>
      </c>
      <c r="F46" s="3">
        <v>0</v>
      </c>
      <c r="G46" s="6">
        <v>0</v>
      </c>
      <c r="H46" s="4">
        <v>0</v>
      </c>
      <c r="I46" s="4">
        <v>0</v>
      </c>
      <c r="J46" s="7">
        <v>0</v>
      </c>
      <c r="K46" s="12">
        <f t="shared" si="15"/>
        <v>7363.2</v>
      </c>
      <c r="L46" s="2">
        <v>0.6</v>
      </c>
      <c r="M46" s="12">
        <f t="shared" si="7"/>
        <v>11781.12</v>
      </c>
    </row>
    <row r="47" spans="1:13" ht="15.5" x14ac:dyDescent="0.35">
      <c r="A47" s="13" t="s">
        <v>14</v>
      </c>
      <c r="B47" s="1">
        <f t="shared" si="9"/>
        <v>6876.7</v>
      </c>
      <c r="C47" s="1">
        <f t="shared" si="10"/>
        <v>223166.16</v>
      </c>
      <c r="D47" s="1">
        <f t="shared" si="11"/>
        <v>223166.16</v>
      </c>
      <c r="E47" s="11">
        <f t="shared" si="12"/>
        <v>2.1800000000000001E-3</v>
      </c>
      <c r="F47" s="3">
        <v>0</v>
      </c>
      <c r="G47" s="5">
        <v>0</v>
      </c>
      <c r="H47" s="4">
        <v>0</v>
      </c>
      <c r="I47" s="4">
        <v>0</v>
      </c>
      <c r="J47" s="7">
        <v>0.16500000000000001</v>
      </c>
      <c r="K47" s="12">
        <f t="shared" si="8"/>
        <v>44185.62</v>
      </c>
      <c r="L47" s="2">
        <v>0.5</v>
      </c>
      <c r="M47" s="12">
        <f t="shared" si="7"/>
        <v>66278.429999999993</v>
      </c>
    </row>
    <row r="48" spans="1:13" ht="15.5" x14ac:dyDescent="0.35">
      <c r="A48" s="13" t="s">
        <v>15</v>
      </c>
      <c r="B48" s="1">
        <f t="shared" si="9"/>
        <v>6876.7</v>
      </c>
      <c r="C48" s="1">
        <f t="shared" si="10"/>
        <v>223166.16</v>
      </c>
      <c r="D48" s="1">
        <f t="shared" si="11"/>
        <v>223166.16</v>
      </c>
      <c r="E48" s="11">
        <f t="shared" si="12"/>
        <v>2.1800000000000001E-3</v>
      </c>
      <c r="F48" s="3">
        <v>0</v>
      </c>
      <c r="G48" s="6">
        <v>0</v>
      </c>
      <c r="H48" s="4">
        <v>0</v>
      </c>
      <c r="I48" s="4">
        <v>0</v>
      </c>
      <c r="J48" s="7">
        <v>0</v>
      </c>
      <c r="K48" s="12">
        <f t="shared" si="8"/>
        <v>7363.2</v>
      </c>
      <c r="L48" s="2">
        <v>0.5</v>
      </c>
      <c r="M48" s="12">
        <f t="shared" si="7"/>
        <v>11044.8</v>
      </c>
    </row>
    <row r="49" spans="1:13" ht="15.5" x14ac:dyDescent="0.35">
      <c r="A49" s="14" t="s">
        <v>23</v>
      </c>
      <c r="B49" s="1">
        <f t="shared" si="9"/>
        <v>6876.7</v>
      </c>
      <c r="C49" s="1">
        <f t="shared" si="10"/>
        <v>223166.16</v>
      </c>
      <c r="D49" s="1">
        <f t="shared" si="11"/>
        <v>223166.16</v>
      </c>
      <c r="E49" s="11">
        <f t="shared" si="12"/>
        <v>2.1800000000000001E-3</v>
      </c>
      <c r="F49" s="3">
        <v>0</v>
      </c>
      <c r="G49" s="6">
        <v>0</v>
      </c>
      <c r="H49" s="4">
        <v>0</v>
      </c>
      <c r="I49" s="4">
        <v>0</v>
      </c>
      <c r="J49" s="7">
        <v>0.16500000000000001</v>
      </c>
      <c r="K49" s="12">
        <f t="shared" si="8"/>
        <v>44185.62</v>
      </c>
      <c r="L49" s="2">
        <v>0.3</v>
      </c>
      <c r="M49" s="12">
        <f t="shared" si="7"/>
        <v>57441.31</v>
      </c>
    </row>
    <row r="50" spans="1:13" ht="15.5" x14ac:dyDescent="0.35">
      <c r="A50" s="14" t="s">
        <v>24</v>
      </c>
      <c r="B50" s="1">
        <f t="shared" si="9"/>
        <v>6876.7</v>
      </c>
      <c r="C50" s="1">
        <f t="shared" si="10"/>
        <v>223166.16</v>
      </c>
      <c r="D50" s="1">
        <f t="shared" si="11"/>
        <v>223166.16</v>
      </c>
      <c r="E50" s="11">
        <f t="shared" si="12"/>
        <v>2.1800000000000001E-3</v>
      </c>
      <c r="F50" s="3">
        <v>0</v>
      </c>
      <c r="G50" s="6">
        <v>0</v>
      </c>
      <c r="H50" s="4">
        <v>0</v>
      </c>
      <c r="I50" s="4">
        <v>0</v>
      </c>
      <c r="J50" s="7">
        <v>0</v>
      </c>
      <c r="K50" s="12">
        <f t="shared" si="8"/>
        <v>7363.2</v>
      </c>
      <c r="L50" s="2">
        <v>0.3</v>
      </c>
      <c r="M50" s="12">
        <f t="shared" si="7"/>
        <v>9572.16</v>
      </c>
    </row>
    <row r="51" spans="1:13" ht="15.5" x14ac:dyDescent="0.35">
      <c r="A51" s="13" t="s">
        <v>16</v>
      </c>
      <c r="B51" s="1">
        <f t="shared" si="9"/>
        <v>6876.7</v>
      </c>
      <c r="C51" s="1">
        <f t="shared" si="10"/>
        <v>223166.16</v>
      </c>
      <c r="D51" s="1">
        <f t="shared" si="11"/>
        <v>223166.16</v>
      </c>
      <c r="E51" s="11">
        <f t="shared" si="12"/>
        <v>2.1800000000000001E-3</v>
      </c>
      <c r="F51" s="3">
        <v>0</v>
      </c>
      <c r="G51" s="5">
        <v>0</v>
      </c>
      <c r="H51" s="4">
        <v>0</v>
      </c>
      <c r="I51" s="4">
        <v>0</v>
      </c>
      <c r="J51" s="7">
        <v>0.16500000000000001</v>
      </c>
      <c r="K51" s="12">
        <f t="shared" si="8"/>
        <v>44185.62</v>
      </c>
      <c r="L51" s="2">
        <v>0</v>
      </c>
      <c r="M51" s="12">
        <f t="shared" si="7"/>
        <v>44185.62</v>
      </c>
    </row>
    <row r="52" spans="1:13" ht="15.5" x14ac:dyDescent="0.35">
      <c r="A52" s="13" t="s">
        <v>17</v>
      </c>
      <c r="B52" s="1">
        <f t="shared" si="9"/>
        <v>6876.7</v>
      </c>
      <c r="C52" s="1">
        <f t="shared" si="10"/>
        <v>223166.16</v>
      </c>
      <c r="D52" s="1">
        <f t="shared" si="11"/>
        <v>223166.16</v>
      </c>
      <c r="E52" s="11">
        <f t="shared" si="12"/>
        <v>2.1800000000000001E-3</v>
      </c>
      <c r="F52" s="3">
        <v>0</v>
      </c>
      <c r="G52" s="6">
        <v>0</v>
      </c>
      <c r="H52" s="4">
        <v>0</v>
      </c>
      <c r="I52" s="4">
        <v>0</v>
      </c>
      <c r="J52" s="7">
        <v>0</v>
      </c>
      <c r="K52" s="12">
        <f t="shared" si="8"/>
        <v>7363.2</v>
      </c>
      <c r="L52" s="2">
        <v>0</v>
      </c>
      <c r="M52" s="12">
        <f t="shared" si="7"/>
        <v>7363.2</v>
      </c>
    </row>
    <row r="54" spans="1:13" s="21" customFormat="1" ht="14.5" customHeight="1" x14ac:dyDescent="0.35">
      <c r="A54" s="23" t="s">
        <v>35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s="21" customFormat="1" ht="14.5" customHeight="1" x14ac:dyDescent="0.3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s="21" customFormat="1" ht="14.5" customHeight="1" x14ac:dyDescent="0.3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s="21" customFormat="1" ht="14.5" customHeight="1" x14ac:dyDescent="0.3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s="21" customFormat="1" ht="14.5" customHeight="1" x14ac:dyDescent="0.3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3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</sheetData>
  <mergeCells count="5">
    <mergeCell ref="C3:M6"/>
    <mergeCell ref="A54:M59"/>
    <mergeCell ref="A8:M8"/>
    <mergeCell ref="B32:M32"/>
    <mergeCell ref="A9:M9"/>
  </mergeCells>
  <pageMargins left="0.7" right="0.7" top="0.75" bottom="0.75" header="0.3" footer="0.3"/>
  <pageSetup scale="56" orientation="landscape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ELENA HURTADO RODRIGUEZ</dc:creator>
  <cp:lastModifiedBy>Usuario</cp:lastModifiedBy>
  <dcterms:created xsi:type="dcterms:W3CDTF">2021-11-04T02:49:20Z</dcterms:created>
  <dcterms:modified xsi:type="dcterms:W3CDTF">2024-08-01T00:42:16Z</dcterms:modified>
</cp:coreProperties>
</file>